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LARI\YOL RAPORU 2024\10. EKİM\"/>
    </mc:Choice>
  </mc:AlternateContent>
  <xr:revisionPtr revIDLastSave="0" documentId="13_ncr:1_{31C5B8AF-89A8-43E9-8F49-AC8358993B8B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<sst xmlns="http://schemas.openxmlformats.org/spreadsheetml/2006/main" count="51" uniqueCount="45">
  <si>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</si>
  <si>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</si>
  <si>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</si>
  <si>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</si>
  <si>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</si>
  <si>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</si>
  <si>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</si>
  <si>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</si>
  <si>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</si>
  <si>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</si>
  <si>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</si>
  <si>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</si>
  <si>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</si>
  <si>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</si>
  <si>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</si>
  <si>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</si>
  <si>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</si>
  <si>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</si>
  <si>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</si>
  <si>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</si>
  <si>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</si>
  <si>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</si>
  <si>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</si>
  <si>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</si>
  <si>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</si>
  <si>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</si>
  <si>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</si>
  <si>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</si>
  <si>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</si>
  <si>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</si>
  <si>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</si>
  <si>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</si>
  <si>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</si>
  <si>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</si>
  <si>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</si>
  <si>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</si>
  <si>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ADIYAMAN - DİYARBAKIR - ŞANLIURFA - GAZİANTEP SEFERİ</t>
  </si>
  <si>
    <t>HERMES</t>
  </si>
  <si>
    <t>BAŞAK METAL</t>
  </si>
  <si>
    <t>MEHMET ÇEVİK</t>
  </si>
  <si>
    <t>ES DEMİR</t>
  </si>
  <si>
    <t>FER-DEM</t>
  </si>
  <si>
    <t>AS METAL</t>
  </si>
  <si>
    <t>HASAN HÜSEYİN PINAR</t>
  </si>
  <si>
    <t>42 FPH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</si>
</sst>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G12" sqref="G12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43</v>
      </c>
      <c r="C2" s="67"/>
      <c r="D2" s="2" t="s">
        <v>2</v>
      </c>
      <c r="E2" s="68" t="s">
        <v>36</v>
      </c>
      <c r="F2" s="68"/>
      <c r="G2" s="68"/>
      <c r="H2" s="68"/>
      <c r="I2" s="68"/>
      <c r="J2" s="68"/>
      <c r="K2" s="3" t="s">
        <v>3</v>
      </c>
      <c r="L2" s="4">
        <v>45572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38</v>
      </c>
      <c r="B5" s="61"/>
      <c r="C5" s="48"/>
      <c r="D5" s="11"/>
      <c r="E5" s="12">
        <v>16875</v>
      </c>
      <c r="F5" s="1"/>
      <c r="G5" s="13" t="str">
        <f t="shared" ref="G5" si="0">IF(A5="","",(A5))</f>
        <v>BAŞAK METAL</v>
      </c>
      <c r="H5" s="12"/>
      <c r="I5" s="12">
        <v>16875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 t="s">
        <v>39</v>
      </c>
      <c r="B6" s="61"/>
      <c r="C6" s="48"/>
      <c r="D6" s="11"/>
      <c r="E6" s="12">
        <v>40000</v>
      </c>
      <c r="F6" s="1"/>
      <c r="G6" s="13" t="str">
        <f>IF(A6="","",(A6))</f>
        <v>MEHMET ÇEVİK</v>
      </c>
      <c r="H6" s="12"/>
      <c r="I6" s="12"/>
      <c r="J6" s="12"/>
      <c r="K6" s="12">
        <f t="shared" ref="K6:K19" si="1">IF(G6="","",SUM(E6-H6-I6-J6))</f>
        <v>40000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 t="s">
        <v>40</v>
      </c>
      <c r="B7" s="61"/>
      <c r="C7" s="48"/>
      <c r="D7" s="11"/>
      <c r="E7" s="12">
        <v>54600</v>
      </c>
      <c r="F7" s="1"/>
      <c r="G7" s="13" t="str">
        <f>IF(A7="","",(A7))</f>
        <v>ES DEMİR</v>
      </c>
      <c r="H7" s="12">
        <v>54600</v>
      </c>
      <c r="I7" s="12"/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 t="s">
        <v>37</v>
      </c>
      <c r="B8" s="61"/>
      <c r="C8" s="48"/>
      <c r="D8" s="11"/>
      <c r="E8" s="12">
        <v>38000</v>
      </c>
      <c r="F8" s="1"/>
      <c r="G8" s="13" t="str">
        <f t="shared" ref="G8:G19" si="3">IF(A8="","",(A8))</f>
        <v>HERMES</v>
      </c>
      <c r="H8" s="12"/>
      <c r="I8" s="12">
        <v>38000</v>
      </c>
      <c r="J8" s="12"/>
      <c r="K8" s="12">
        <f t="shared" si="1"/>
        <v>0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 t="s">
        <v>41</v>
      </c>
      <c r="B9" s="61"/>
      <c r="C9" s="48"/>
      <c r="D9" s="11"/>
      <c r="E9" s="12">
        <v>0</v>
      </c>
      <c r="F9" s="1"/>
      <c r="G9" s="13" t="str">
        <f t="shared" si="3"/>
        <v>FER-DEM</v>
      </c>
      <c r="H9" s="12"/>
      <c r="I9" s="12"/>
      <c r="J9" s="12"/>
      <c r="K9" s="12">
        <f t="shared" si="1"/>
        <v>0</v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 t="s">
        <v>42</v>
      </c>
      <c r="B10" s="61"/>
      <c r="C10" s="48"/>
      <c r="D10" s="11"/>
      <c r="E10" s="12">
        <v>21250</v>
      </c>
      <c r="F10" s="1"/>
      <c r="G10" s="13" t="str">
        <f t="shared" si="3"/>
        <v>AS METAL</v>
      </c>
      <c r="H10" s="12"/>
      <c r="I10" s="12"/>
      <c r="J10" s="12"/>
      <c r="K10" s="12">
        <f t="shared" si="1"/>
        <v>21250</v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9000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44</v>
      </c>
      <c r="C22" s="27"/>
      <c r="D22" s="16" t="s">
        <v>16</v>
      </c>
      <c r="E22" s="17">
        <f>SUM(E5:E21)</f>
        <v>170725</v>
      </c>
      <c r="F22" s="1"/>
      <c r="G22" s="16" t="s">
        <v>16</v>
      </c>
      <c r="H22" s="17">
        <f>SUM(H5:H21)</f>
        <v>63600</v>
      </c>
      <c r="I22" s="17">
        <f>SUM(I5:I21)</f>
        <v>54875</v>
      </c>
      <c r="J22" s="17">
        <f>SUM(J5:J21)</f>
        <v>0</v>
      </c>
      <c r="K22" s="17">
        <f>SUM(K5:K21)</f>
        <v>61250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>
        <v>445780</v>
      </c>
      <c r="D25" s="18">
        <v>447568</v>
      </c>
      <c r="E25" s="19">
        <f>IF(C25="","",SUM(D25-C25))</f>
        <v>1788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v>8119.95</v>
      </c>
      <c r="D26" s="21"/>
      <c r="E26" s="20">
        <f>IF(C26="","",SUM(C26/E25))</f>
        <v>4.5413590604026846</v>
      </c>
      <c r="F26" s="1"/>
      <c r="G26" s="11" t="s">
        <v>25</v>
      </c>
      <c r="H26" s="12">
        <v>8119.95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v>8119.95</v>
      </c>
      <c r="D27" s="21"/>
      <c r="E27" s="22">
        <f>SUM(C27/E22)</f>
        <v>4.7561575633328454E-2</v>
      </c>
      <c r="F27" s="1"/>
      <c r="G27" s="11" t="s">
        <v>27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>
        <f>IF(H22="","",SUM(H26:H32))</f>
        <v>8119.95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>
        <f>SUM(H36+C34)</f>
        <v>55480.05</v>
      </c>
      <c r="D36" s="1"/>
      <c r="E36" s="1"/>
      <c r="F36" s="1"/>
      <c r="G36" s="26" t="s">
        <v>30</v>
      </c>
      <c r="H36" s="15">
        <f>IF(H33="","",SUM(H22-H33))</f>
        <v>55480.05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2024-10-09T06:39:39Z</cp:lastPrinted>
  <dcterms:created xsi:type="dcterms:W3CDTF">2022-08-24T05:29:34Z</dcterms:created>
  <dcterms:modified xsi:type="dcterms:W3CDTF">2024-10-09T06:39:41Z</dcterms:modified>
</cp:coreProperties>
</file>